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317E8DB4-41DF-4890-BCC0-0DAA16B5AE2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O10" i="2"/>
  <c r="O9" i="2"/>
  <c r="O8" i="2"/>
  <c r="O7" i="2"/>
  <c r="O6" i="2"/>
  <c r="O5" i="2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O11" i="2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<sst xmlns="http://schemas.openxmlformats.org/spreadsheetml/2006/main" count="55" uniqueCount="46">
  <si>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</si>
  <si>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</si>
  <si>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</si>
  <si>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</si>
  <si>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</si>
  <si>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</si>
  <si>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</si>
  <si>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</si>
  <si>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</si>
  <si>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</si>
  <si>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</si>
  <si>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</si>
  <si>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</si>
  <si>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</si>
  <si>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</si>
  <si>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</si>
  <si>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</si>
  <si>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</si>
  <si>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</si>
  <si>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</si>
  <si>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</si>
  <si>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</si>
  <si>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</si>
  <si>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</si>
  <si>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</si>
  <si>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</si>
  <si>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</si>
  <si>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</si>
  <si>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</si>
  <si>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</si>
  <si>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</si>
  <si>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</si>
  <si>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</si>
  <si>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</si>
  <si>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</si>
  <si>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</si>
  <si>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MÜMİN KURUOĞULLARI</t>
  </si>
  <si>
    <t>OTEL</t>
  </si>
  <si>
    <t>EGE SEFERİ</t>
  </si>
  <si>
    <t>EDİZ KAÇIRAL</t>
  </si>
  <si>
    <t>KARACAN BORU PROFİL</t>
  </si>
  <si>
    <t>FERİT AHMET RODOS</t>
  </si>
  <si>
    <t>17,12,2023</t>
  </si>
  <si>
    <t>42 ATG 309</t>
  </si>
  <si>
    <t>TESLİM ALINAN</t>
  </si>
  <si>
    <t>EKSİK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</si>
</sst>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R44"/>
  <sheetViews>
    <sheetView tabSelected="1" view="pageBreakPreview" zoomScaleNormal="100" zoomScaleSheetLayoutView="100" workbookViewId="0">
      <selection activeCell="H14" sqref="H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18" ht="18.75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"/>
      <c r="N1" s="1"/>
      <c r="O1" s="1"/>
      <c r="P1" s="1"/>
      <c r="Q1" s="1"/>
      <c r="R1" s="1"/>
    </row>
    <row r="2" spans="1:18" x14ac:dyDescent="0.25">
      <c r="A2" s="2" t="s">
        <v>1</v>
      </c>
      <c r="B2" s="45" t="s">
        <v>36</v>
      </c>
      <c r="C2" s="46"/>
      <c r="D2" s="2" t="s">
        <v>2</v>
      </c>
      <c r="E2" s="47" t="s">
        <v>38</v>
      </c>
      <c r="F2" s="47"/>
      <c r="G2" s="47"/>
      <c r="H2" s="47"/>
      <c r="I2" s="47"/>
      <c r="J2" s="47"/>
      <c r="K2" s="3" t="s">
        <v>3</v>
      </c>
      <c r="L2" s="4">
        <f ca="1">TODAY()</f>
        <v>45278</v>
      </c>
      <c r="M2" s="1"/>
      <c r="N2" s="1"/>
      <c r="O2" s="1"/>
      <c r="P2" s="1"/>
      <c r="Q2" s="1"/>
      <c r="R2" s="1"/>
    </row>
    <row r="3" spans="1:18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</row>
    <row r="4" spans="1:18" x14ac:dyDescent="0.25">
      <c r="A4" s="42" t="s">
        <v>6</v>
      </c>
      <c r="B4" s="4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18" x14ac:dyDescent="0.25">
      <c r="A5" s="39" t="s">
        <v>39</v>
      </c>
      <c r="B5" s="40"/>
      <c r="C5" s="10" t="s">
        <v>42</v>
      </c>
      <c r="D5" s="11"/>
      <c r="E5" s="12">
        <v>85500</v>
      </c>
      <c r="F5" s="1"/>
      <c r="G5" s="13" t="str">
        <f t="shared" ref="G5" si="0">IF(A5="","",(A5))</f>
        <v>EDİZ KAÇIRAL</v>
      </c>
      <c r="H5" s="12"/>
      <c r="I5" s="12">
        <v>85500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</row>
    <row r="6" spans="1:18" x14ac:dyDescent="0.25">
      <c r="A6" s="39" t="s">
        <v>40</v>
      </c>
      <c r="B6" s="40"/>
      <c r="C6" s="10" t="s">
        <v>42</v>
      </c>
      <c r="D6" s="11"/>
      <c r="E6" s="12">
        <v>20350</v>
      </c>
      <c r="F6" s="1"/>
      <c r="G6" s="13" t="str">
        <f>IF(A6="","",(A6))</f>
        <v>KARACAN BORU PROFİL</v>
      </c>
      <c r="H6" s="12">
        <v>20350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</row>
    <row r="7" spans="1:18" x14ac:dyDescent="0.25">
      <c r="A7" s="39" t="s">
        <v>41</v>
      </c>
      <c r="B7" s="40"/>
      <c r="C7" s="10" t="s">
        <v>42</v>
      </c>
      <c r="D7" s="11"/>
      <c r="E7" s="12">
        <v>7155</v>
      </c>
      <c r="F7" s="1"/>
      <c r="G7" s="13" t="str">
        <f>IF(A7="","",(A7))</f>
        <v>FERİT AHMET RODOS</v>
      </c>
      <c r="H7" s="12">
        <v>15000</v>
      </c>
      <c r="I7" s="12"/>
      <c r="J7" s="12"/>
      <c r="K7" s="12">
        <f t="shared" si="1"/>
        <v>-7845</v>
      </c>
      <c r="L7" s="11"/>
      <c r="M7" s="1"/>
      <c r="N7" s="1"/>
      <c r="O7" s="1"/>
      <c r="P7" s="1"/>
      <c r="Q7" s="1"/>
      <c r="R7" s="1"/>
    </row>
    <row r="8" spans="1:18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</row>
    <row r="9" spans="1:18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</row>
    <row r="10" spans="1:18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</row>
    <row r="11" spans="1:18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</row>
    <row r="12" spans="1:18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</row>
    <row r="13" spans="1:18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18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18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18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39"/>
      <c r="B20" s="40"/>
      <c r="C20" s="10"/>
      <c r="D20" s="11"/>
      <c r="E20" s="11"/>
      <c r="F20" s="1"/>
      <c r="G20" s="14" t="s">
        <v>16</v>
      </c>
      <c r="H20" s="15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43</v>
      </c>
      <c r="C22" s="27"/>
      <c r="D22" s="16" t="s">
        <v>17</v>
      </c>
      <c r="E22" s="17">
        <f>SUM(E5:E21)</f>
        <v>113005</v>
      </c>
      <c r="F22" s="1"/>
      <c r="G22" s="16" t="s">
        <v>17</v>
      </c>
      <c r="H22" s="17">
        <f>SUM(H5:H21)</f>
        <v>40350</v>
      </c>
      <c r="I22" s="17">
        <f>SUM(I5:I21)</f>
        <v>85500</v>
      </c>
      <c r="J22" s="17">
        <f>SUM(J5:J21)</f>
        <v>0</v>
      </c>
      <c r="K22" s="17">
        <f>SUM(K5:K21)</f>
        <v>-7845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</row>
    <row r="25" spans="1:18" x14ac:dyDescent="0.25">
      <c r="A25" s="34" t="s">
        <v>22</v>
      </c>
      <c r="B25" s="34"/>
      <c r="C25" s="18">
        <v>6017</v>
      </c>
      <c r="D25" s="18">
        <v>7313</v>
      </c>
      <c r="E25" s="19">
        <f>IF(C25="","",SUM(D25-C25))</f>
        <v>1296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34" t="s">
        <v>25</v>
      </c>
      <c r="B26" s="34"/>
      <c r="C26" s="20">
        <v>3740</v>
      </c>
      <c r="D26" s="21"/>
      <c r="E26" s="20">
        <f>IF(C26="","",SUM(C26/E25))</f>
        <v>2.8858024691358026</v>
      </c>
      <c r="F26" s="1"/>
      <c r="G26" s="11" t="s">
        <v>26</v>
      </c>
      <c r="H26" s="12">
        <v>3740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34" t="s">
        <v>27</v>
      </c>
      <c r="B27" s="34"/>
      <c r="C27" s="20">
        <f>IF(H33="","",(H33))</f>
        <v>4496</v>
      </c>
      <c r="D27" s="21"/>
      <c r="E27" s="22">
        <f>SUM(C27/E22)</f>
        <v>3.9785850183620193E-2</v>
      </c>
      <c r="F27" s="1"/>
      <c r="G27" s="11" t="s">
        <v>28</v>
      </c>
      <c r="H27" s="12">
        <v>756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37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36" t="s">
        <v>29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29"/>
      <c r="B33" s="30"/>
      <c r="C33" s="12"/>
      <c r="D33" s="1"/>
      <c r="E33" s="1"/>
      <c r="F33" s="1"/>
      <c r="G33" s="16" t="s">
        <v>17</v>
      </c>
      <c r="H33" s="17">
        <f>IF(H22="","",SUM(H26:H32))</f>
        <v>4496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31" t="s">
        <v>17</v>
      </c>
      <c r="B34" s="3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33" t="s">
        <v>30</v>
      </c>
      <c r="B36" s="33"/>
      <c r="C36" s="15">
        <f>SUM(H36+C34)</f>
        <v>35854</v>
      </c>
      <c r="D36" s="1"/>
      <c r="E36" s="1"/>
      <c r="F36" s="1"/>
      <c r="G36" s="26" t="s">
        <v>31</v>
      </c>
      <c r="H36" s="15">
        <f>IF(H33="","",SUM(H22-H33))</f>
        <v>35854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35" t="s">
        <v>36</v>
      </c>
      <c r="B38" s="35"/>
      <c r="C38" s="1"/>
      <c r="D38" s="1"/>
      <c r="E38" s="1"/>
      <c r="F38" s="1"/>
      <c r="G38" s="26" t="s">
        <v>44</v>
      </c>
      <c r="H38" s="15">
        <v>35490</v>
      </c>
      <c r="I38" s="1"/>
      <c r="J38" s="1"/>
      <c r="K38" s="28" t="s">
        <v>32</v>
      </c>
      <c r="L38" s="28"/>
      <c r="M38" s="1"/>
      <c r="N38" s="1"/>
      <c r="O38" s="1"/>
      <c r="P38" s="1"/>
      <c r="Q38" s="1"/>
      <c r="R38" s="1"/>
    </row>
    <row r="39" spans="1:18" x14ac:dyDescent="0.25">
      <c r="A39" s="28" t="s">
        <v>33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34</v>
      </c>
      <c r="L39" s="2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26" t="s">
        <v>45</v>
      </c>
      <c r="H40" s="15">
        <f>SUM(H36-H38)</f>
        <v>364</v>
      </c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E7" sqref="E7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48">
        <v>200</v>
      </c>
      <c r="C5" s="49"/>
      <c r="D5" s="50">
        <v>75</v>
      </c>
      <c r="E5" s="51">
        <v>25</v>
      </c>
      <c r="F5" s="51">
        <v>50</v>
      </c>
      <c r="G5" s="51"/>
      <c r="H5" s="51"/>
      <c r="I5" s="51"/>
      <c r="J5" s="51"/>
      <c r="K5" s="51"/>
      <c r="L5" s="51"/>
      <c r="M5" s="52"/>
      <c r="N5" s="53"/>
      <c r="O5" s="54">
        <f>SUM(D5:M5)*B5</f>
        <v>30000</v>
      </c>
    </row>
    <row r="6" spans="2:15" ht="35.1" customHeight="1" x14ac:dyDescent="0.35">
      <c r="B6" s="48">
        <v>100</v>
      </c>
      <c r="C6" s="55"/>
      <c r="D6" s="50">
        <v>43</v>
      </c>
      <c r="E6" s="51">
        <v>1</v>
      </c>
      <c r="F6" s="51"/>
      <c r="G6" s="51"/>
      <c r="H6" s="51"/>
      <c r="I6" s="51"/>
      <c r="J6" s="51"/>
      <c r="K6" s="51"/>
      <c r="L6" s="51"/>
      <c r="M6" s="52"/>
      <c r="N6" s="56"/>
      <c r="O6" s="54">
        <f t="shared" ref="O6:O10" si="0">SUM(D6:M6)*B6</f>
        <v>4400</v>
      </c>
    </row>
    <row r="7" spans="2:15" ht="35.1" customHeight="1" x14ac:dyDescent="0.35">
      <c r="B7" s="48">
        <v>50</v>
      </c>
      <c r="C7" s="55"/>
      <c r="D7" s="50">
        <v>21</v>
      </c>
      <c r="E7" s="51"/>
      <c r="F7" s="51"/>
      <c r="G7" s="51"/>
      <c r="H7" s="51"/>
      <c r="I7" s="51"/>
      <c r="J7" s="51"/>
      <c r="K7" s="51"/>
      <c r="L7" s="51"/>
      <c r="M7" s="52"/>
      <c r="N7" s="56"/>
      <c r="O7" s="54">
        <f t="shared" si="0"/>
        <v>1050</v>
      </c>
    </row>
    <row r="8" spans="2:15" ht="35.1" customHeight="1" x14ac:dyDescent="0.35">
      <c r="B8" s="48">
        <v>20</v>
      </c>
      <c r="C8" s="55"/>
      <c r="D8" s="50"/>
      <c r="E8" s="51"/>
      <c r="F8" s="51"/>
      <c r="G8" s="51"/>
      <c r="H8" s="51"/>
      <c r="I8" s="51"/>
      <c r="J8" s="51"/>
      <c r="K8" s="51"/>
      <c r="L8" s="51"/>
      <c r="M8" s="52"/>
      <c r="N8" s="56"/>
      <c r="O8" s="54">
        <f t="shared" si="0"/>
        <v>0</v>
      </c>
    </row>
    <row r="9" spans="2:15" ht="35.1" customHeight="1" x14ac:dyDescent="0.35">
      <c r="B9" s="48">
        <v>10</v>
      </c>
      <c r="C9" s="55"/>
      <c r="D9" s="50">
        <v>4</v>
      </c>
      <c r="E9" s="51"/>
      <c r="F9" s="51"/>
      <c r="G9" s="51"/>
      <c r="H9" s="51"/>
      <c r="I9" s="51"/>
      <c r="J9" s="51"/>
      <c r="K9" s="51"/>
      <c r="L9" s="51"/>
      <c r="M9" s="52"/>
      <c r="N9" s="56"/>
      <c r="O9" s="54">
        <f t="shared" si="0"/>
        <v>40</v>
      </c>
    </row>
    <row r="10" spans="2:15" ht="35.1" customHeight="1" x14ac:dyDescent="0.35">
      <c r="B10" s="48">
        <v>5</v>
      </c>
      <c r="C10" s="55"/>
      <c r="D10" s="50"/>
      <c r="E10" s="51"/>
      <c r="F10" s="51"/>
      <c r="G10" s="51"/>
      <c r="H10" s="51"/>
      <c r="I10" s="51"/>
      <c r="J10" s="51"/>
      <c r="K10" s="51"/>
      <c r="L10" s="51"/>
      <c r="M10" s="52"/>
      <c r="N10" s="56"/>
      <c r="O10" s="54">
        <f t="shared" si="0"/>
        <v>0</v>
      </c>
    </row>
    <row r="11" spans="2:15" ht="35.1" customHeight="1" x14ac:dyDescent="0.35">
      <c r="B11" s="57"/>
      <c r="C11" s="58"/>
      <c r="D11" s="59"/>
      <c r="E11" s="60"/>
      <c r="F11" s="60"/>
      <c r="G11" s="60"/>
      <c r="H11" s="60"/>
      <c r="I11" s="60"/>
      <c r="J11" s="60"/>
      <c r="K11" s="60"/>
      <c r="L11" s="60"/>
      <c r="M11" s="61"/>
      <c r="N11" s="58"/>
      <c r="O11" s="54">
        <f>SUM(O5:O10)</f>
        <v>35490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2023-12-18T07:19:32Z</cp:lastPrinted>
  <dcterms:created xsi:type="dcterms:W3CDTF">2022-08-24T05:29:34Z</dcterms:created>
  <dcterms:modified xsi:type="dcterms:W3CDTF">2023-12-18T07:45:41Z</dcterms:modified>
</cp:coreProperties>
</file>